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50" firstSheet="1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Q9" i="7"/>
  <c r="Q12" i="7" s="1"/>
  <c r="AE22" i="5" l="1"/>
  <c r="AE63" i="5" s="1"/>
  <c r="AD39" i="5"/>
  <c r="AD8" i="5"/>
  <c r="W12" i="7"/>
  <c r="Q21" i="7"/>
  <c r="AD7" i="5" l="1"/>
  <c r="AD63" i="5" s="1"/>
  <c r="U12" i="7"/>
  <c r="W21" i="7"/>
  <c r="U21" i="7" s="1"/>
  <c r="Q22" i="7"/>
</calcChain>
</file>

<file path=xl/sharedStrings.xml><?xml version="1.0" encoding="utf-8"?>
<sst xmlns="http://schemas.openxmlformats.org/spreadsheetml/2006/main" count="499" uniqueCount="342">
  <si>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</si>
  <si>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</si>
  <si>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</si>
  <si>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</si>
  <si>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</si>
  <si>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</si>
  <si>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</si>
  <si>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</si>
  <si>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</si>
  <si>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</si>
  <si>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</si>
  <si>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</si>
  <si>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</si>
  <si>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</si>
  <si>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</si>
  <si>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</si>
  <si>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</si>
  <si>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</si>
  <si>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</si>
  <si>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</si>
  <si>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</si>
  <si>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</si>
  <si>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</si>
  <si>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</si>
  <si>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</si>
  <si>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</si>
  <si>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</si>
  <si>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</si>
  <si>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</si>
  <si>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</si>
  <si>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</si>
  <si>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</si>
  <si>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</si>
  <si>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</si>
  <si>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</si>
  <si>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</si>
  <si>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</si>
  <si>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</si>
  <si>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</si>
  <si>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</si>
  <si>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</si>
  <si>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</si>
  <si>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</si>
  <si>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</si>
  <si>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</si>
  <si>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</si>
  <si>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</si>
  <si>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</si>
  <si>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</si>
  <si>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</si>
  <si>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</si>
  <si>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</si>
  <si>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</si>
  <si>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</si>
  <si>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</si>
  <si>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</si>
  <si>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</si>
  <si>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</si>
  <si>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</si>
  <si>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</si>
  <si>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</si>
  <si>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</si>
  <si>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</si>
  <si>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</si>
  <si>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</si>
  <si>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</si>
  <si>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</si>
  <si>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</si>
  <si>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</si>
  <si>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</si>
  <si>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</si>
  <si>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</si>
  <si>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</si>
  <si>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</si>
  <si>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</si>
  <si>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</si>
  <si>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</si>
  <si>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</si>
  <si>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</si>
  <si>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</si>
  <si>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</si>
  <si>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</si>
  <si>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</si>
  <si>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</si>
  <si>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</si>
  <si>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</si>
  <si>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</si>
  <si>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</si>
  <si>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</si>
  <si>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</si>
  <si>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</si>
  <si>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</si>
  <si>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</si>
  <si>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</si>
  <si>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</si>
  <si>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</si>
  <si>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</si>
  <si>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</si>
  <si>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</si>
  <si>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</si>
  <si>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</si>
  <si>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</si>
  <si>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</si>
  <si>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</si>
  <si>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</si>
  <si>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</si>
  <si>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</si>
  <si>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</si>
  <si>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</si>
  <si>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</si>
  <si>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</si>
  <si>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</si>
  <si>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</si>
  <si>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</si>
  <si>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</si>
  <si>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</si>
  <si>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</si>
  <si>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</si>
  <si>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</si>
  <si>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</si>
  <si>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</si>
  <si>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</si>
  <si>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</si>
  <si>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</si>
  <si>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</si>
  <si>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</si>
  <si>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</si>
  <si>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</si>
  <si>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</si>
  <si>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</si>
  <si>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</si>
  <si>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</si>
  <si>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</si>
  <si>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</si>
  <si>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</si>
  <si>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</si>
  <si>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</si>
  <si>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</si>
  <si>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</si>
  <si>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</si>
  <si>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</si>
  <si>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</si>
  <si>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</si>
  <si>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</si>
  <si>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</si>
  <si>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</si>
  <si>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</si>
  <si>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</si>
  <si>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</si>
  <si>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</si>
  <si>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</si>
  <si>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</si>
  <si>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</si>
  <si>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</si>
  <si>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</si>
  <si>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</si>
  <si>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</si>
  <si>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</si>
  <si>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</si>
  <si>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</si>
  <si>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</si>
  <si>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</si>
  <si>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</si>
  <si>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</si>
  <si>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</si>
  <si>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</si>
  <si>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</si>
  <si>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</si>
  <si>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</si>
  <si>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</si>
  <si>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</si>
  <si>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</si>
  <si>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</si>
  <si>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</si>
  <si>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</si>
  <si>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</si>
  <si>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</si>
  <si>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</si>
  <si>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</si>
  <si>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</si>
  <si>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</si>
  <si>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</si>
  <si>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</si>
  <si>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</si>
  <si>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</si>
  <si>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</si>
  <si>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</si>
  <si>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</si>
  <si>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</si>
  <si>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</si>
  <si>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</si>
  <si>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</si>
  <si>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</si>
  <si>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</si>
  <si>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</si>
  <si>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</si>
  <si>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</si>
  <si>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</si>
  <si>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</si>
  <si>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</si>
  <si>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</si>
  <si>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</si>
  <si>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</si>
  <si>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</si>
  <si>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</si>
  <si>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</si>
  <si>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</si>
  <si>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</si>
  <si>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</si>
  <si>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</si>
  <si>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</si>
  <si>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</si>
  <si>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</si>
  <si>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</si>
  <si>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</si>
  <si>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</si>
  <si>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</si>
  <si>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</si>
  <si>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</si>
  <si>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</si>
  <si>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</si>
  <si>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</si>
  <si>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</si>
  <si>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</si>
  <si>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</si>
  <si>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</si>
  <si>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</si>
  <si>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</si>
  <si>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</si>
  <si>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</si>
  <si>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</si>
  <si>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</si>
  <si>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</si>
  <si>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</si>
  <si>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</si>
  <si>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</si>
  <si>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</si>
  <si>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</si>
  <si>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</si>
  <si>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</si>
  <si>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</si>
  <si>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</si>
  <si>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</si>
  <si>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</si>
  <si>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</si>
  <si>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</si>
  <si>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</si>
  <si>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</si>
  <si>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</si>
  <si>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</si>
  <si>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</si>
  <si>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</si>
  <si>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</si>
  <si>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</si>
  <si>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</si>
  <si>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</si>
  <si>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</si>
  <si>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</si>
  <si>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</si>
  <si>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</si>
  <si>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</si>
  <si>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</si>
  <si>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</si>
  <si>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</si>
  <si>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</si>
  <si>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</si>
  <si>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</si>
  <si>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</si>
  <si>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</si>
  <si>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</si>
  <si>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</si>
  <si>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</si>
  <si>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</si>
  <si>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</si>
  <si>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</si>
  <si>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</si>
  <si>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</si>
  <si>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</si>
  <si>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</si>
  <si>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</si>
  <si>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</si>
  <si>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</si>
  <si>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</si>
  <si>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</si>
  <si>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</si>
  <si>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</si>
  <si>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</si>
  <si>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</si>
  <si>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</si>
  <si>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</si>
  <si>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</si>
  <si>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</si>
  <si>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</si>
  <si>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</si>
  <si>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</si>
  <si>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</si>
  <si>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</si>
  <si>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</si>
  <si>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</si>
  <si>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</si>
  <si>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</si>
  <si>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</si>
  <si>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</si>
  <si>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</si>
  <si>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</si>
  <si>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</si>
  <si>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</si>
  <si>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</si>
  <si>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</si>
  <si>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</si>
  <si>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</si>
  <si>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</si>
  <si>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</si>
  <si>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</si>
  <si>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</si>
  <si>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</si>
  <si>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</si>
  <si>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</si>
  <si>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</si>
  <si>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</si>
  <si>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</si>
  <si>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</si>
  <si>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</si>
  <si>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</si>
  <si>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</si>
  <si>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</si>
  <si>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</si>
  <si>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</si>
  <si>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</si>
  <si>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平成２７年４月１日　</t>
    <phoneticPr fontId="11"/>
  </si>
  <si>
    <t>至　平成２８年３月３１日</t>
    <phoneticPr fontId="11"/>
  </si>
  <si>
    <t>-</t>
    <phoneticPr fontId="11"/>
  </si>
  <si>
    <t>-</t>
    <phoneticPr fontId="11"/>
  </si>
  <si>
    <t>至　平成２８年３月３１日</t>
    <phoneticPr fontId="11"/>
  </si>
  <si>
    <t>-</t>
    <phoneticPr fontId="11"/>
  </si>
  <si>
    <t>（平成２８年３月３１日現在）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</si>
  <si>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</si>
  <si>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</si>
  <si>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後期高齢者医療特別会計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11">
      <t>コウキコウレイシャイリョウトクベツカイケイ</t>
    </rPh>
    <phoneticPr fontId="2"/>
  </si>
  <si>
    <r>
      <rPr>
        <sz val="12"/>
        <rFont val="ＭＳ Ｐゴシック"/>
        <family val="3"/>
        <charset val="128"/>
      </rPr>
      <t>後期高齢者医療特別会計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</si>
  <si>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後期高齢者医療特別会計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</si>
  <si>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後期高齢者医療特別会計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</si>
</sst>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P12" sqref="P1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338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335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592434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24697974</v>
      </c>
      <c r="AA7" s="27"/>
      <c r="AD7" s="9">
        <f>IF(AND(AD8="-",AD36="-",AD39="-"),"-",SUM(AD8,AD36,AD39))</f>
        <v>592434</v>
      </c>
      <c r="AE7" s="9">
        <f>IF(COUNTIF(AE8:AE12,"-")=COUNTA(AE8:AE12),"-",SUM(AE8:AE12))</f>
        <v>24697974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0</v>
      </c>
      <c r="Q8" s="26"/>
      <c r="R8" s="19"/>
      <c r="S8" s="19"/>
      <c r="T8" s="19" t="s">
        <v>336</v>
      </c>
      <c r="U8" s="19"/>
      <c r="V8" s="19"/>
      <c r="W8" s="19"/>
      <c r="X8" s="221"/>
      <c r="Y8" s="222"/>
      <c r="Z8" s="25">
        <v>0</v>
      </c>
      <c r="AA8" s="27"/>
      <c r="AD8" s="9">
        <f>IF(AND(AD9="-",AD25="-",COUNTIF(AD34:AD35,"-")=COUNTA(AD34:AD35)),"-",SUM(AD9,AD25,AD34:AD35))</f>
        <v>0</v>
      </c>
      <c r="AE8" s="9">
        <v>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>
        <v>4600</v>
      </c>
      <c r="AA9" s="27"/>
      <c r="AD9" s="9">
        <f>IF(COUNTIF(AD10:AD24,"-")=COUNTA(AD10:AD24),"-",SUM(AD10:AD24))</f>
        <v>0</v>
      </c>
      <c r="AE9" s="9">
        <v>4600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24693374</v>
      </c>
      <c r="AA10" s="27"/>
      <c r="AD10" s="9">
        <v>0</v>
      </c>
      <c r="AE10" s="9">
        <v>24693374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>
        <v>0</v>
      </c>
      <c r="AA12" s="27"/>
      <c r="AD12" s="9">
        <v>0</v>
      </c>
      <c r="AE12" s="9">
        <v>0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3767377</v>
      </c>
      <c r="AA13" s="27"/>
      <c r="AD13" s="9">
        <v>0</v>
      </c>
      <c r="AE13" s="9">
        <f>IF(COUNTIF(AE14:AE21,"-")=COUNTA(AE14:AE21),"-",SUM(AE14:AE21))</f>
        <v>3767377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19"/>
      <c r="T14" s="19" t="s">
        <v>337</v>
      </c>
      <c r="U14" s="19"/>
      <c r="V14" s="19"/>
      <c r="W14" s="19"/>
      <c r="X14" s="221"/>
      <c r="Y14" s="222"/>
      <c r="Z14" s="25">
        <v>0</v>
      </c>
      <c r="AA14" s="27"/>
      <c r="AD14" s="9">
        <v>0</v>
      </c>
      <c r="AE14" s="9">
        <v>0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1616300</v>
      </c>
      <c r="AA15" s="27"/>
      <c r="AD15" s="9">
        <v>0</v>
      </c>
      <c r="AE15" s="9">
        <v>1616300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2151077</v>
      </c>
      <c r="AA19" s="27"/>
      <c r="AD19" s="9">
        <v>0</v>
      </c>
      <c r="AE19" s="9">
        <v>2151077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>
        <v>0</v>
      </c>
      <c r="AA20" s="27"/>
      <c r="AD20" s="9">
        <v>0</v>
      </c>
      <c r="AE20" s="9">
        <v>0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28465351</v>
      </c>
      <c r="AA22" s="31"/>
      <c r="AD22" s="9">
        <v>0</v>
      </c>
      <c r="AE22" s="9">
        <f>IF(AND(AE7="-",AE13="-"),"-",SUM(AE7,AE13))</f>
        <v>28465351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592434</v>
      </c>
      <c r="AA24" s="27"/>
      <c r="AD24" s="9">
        <v>0</v>
      </c>
      <c r="AE24" s="9">
        <v>592434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0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-21514723</v>
      </c>
      <c r="AA25" s="27"/>
      <c r="AD25" s="9">
        <f>IF(COUNTIF(AD26:AD33,"-")=COUNTA(AD26:AD33),"-",SUM(AD26:AD33))</f>
        <v>0</v>
      </c>
      <c r="AE25" s="9">
        <v>-21514723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>
        <v>0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0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>
        <v>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0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>
        <v>0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>
        <v>0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>
        <v>0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>
        <v>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0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0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0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0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0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0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0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>
        <v>0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592434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592434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0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>
        <f>IF(COUNTIF(AD41:AD43,"-")=COUNTA(AD41:AD43),"-",SUM(AD41:AD43))</f>
        <v>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>
        <v>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0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>
        <v>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865686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865686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>
        <v>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0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0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-273252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-273252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6950628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6950628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5502728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5502728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1447900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1447900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>
        <f>IF(COUNTIF(AD57:AD58,"-")=COUNTA(AD57:AD58),"-",SUM(AD57:AD58))</f>
        <v>0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>
        <v>0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>
        <v>0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>
        <v>0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>
        <v>0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-20922289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7543062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7543062</v>
      </c>
      <c r="AA63" s="43"/>
      <c r="AD63" s="9">
        <f>IF(AND(AD7="-",AD52="-",AD62="-"),"-",SUM(AD7,AD52,AD62))</f>
        <v>7543062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339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329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1071887296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62927296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28214518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26063441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2151077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 t="s">
        <v>331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 t="s">
        <v>332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31426315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31426315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 t="s">
        <v>331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 t="s">
        <v>331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 t="s">
        <v>332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3286463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 t="s">
        <v>332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156063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3130400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1008960000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1008960000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331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 t="s">
        <v>331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12655376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1500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12653876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1059231920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331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331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332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332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331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331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332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1059231920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K14" sqref="K14:L15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1" spans="1:24" ht="24" x14ac:dyDescent="0.25">
      <c r="B1" s="81"/>
      <c r="C1" s="272" t="s">
        <v>340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24" ht="17.25" x14ac:dyDescent="0.2">
      <c r="B2" s="83"/>
      <c r="C2" s="273" t="s">
        <v>329</v>
      </c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24" ht="17.25" x14ac:dyDescent="0.2">
      <c r="B3" s="83"/>
      <c r="C3" s="273" t="s">
        <v>333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5.75" customHeight="1" thickBot="1" x14ac:dyDescent="0.2">
      <c r="B4" s="84"/>
      <c r="C4" s="85"/>
      <c r="D4" s="85"/>
      <c r="E4" s="85"/>
      <c r="F4" s="85"/>
      <c r="G4" s="85"/>
      <c r="H4" s="85"/>
      <c r="I4" s="85"/>
      <c r="J4" s="86"/>
      <c r="K4" s="85"/>
      <c r="L4" s="86"/>
      <c r="M4" s="85"/>
      <c r="N4" s="85"/>
      <c r="O4" s="85"/>
      <c r="P4" s="216" t="s">
        <v>0</v>
      </c>
      <c r="Q4" s="85"/>
      <c r="R4" s="86"/>
    </row>
    <row r="5" spans="1:24" ht="12.75" customHeight="1" x14ac:dyDescent="0.15">
      <c r="B5" s="87"/>
      <c r="C5" s="274" t="s">
        <v>1</v>
      </c>
      <c r="D5" s="275"/>
      <c r="E5" s="275"/>
      <c r="F5" s="275"/>
      <c r="G5" s="275"/>
      <c r="H5" s="275"/>
      <c r="I5" s="275"/>
      <c r="J5" s="276"/>
      <c r="K5" s="280" t="s">
        <v>319</v>
      </c>
      <c r="L5" s="275"/>
      <c r="M5" s="88"/>
      <c r="N5" s="88"/>
      <c r="O5" s="88"/>
      <c r="P5" s="89"/>
      <c r="Q5" s="88"/>
      <c r="R5" s="89"/>
    </row>
    <row r="6" spans="1:24" ht="29.25" customHeight="1" thickBot="1" x14ac:dyDescent="0.2">
      <c r="A6" s="80" t="s">
        <v>312</v>
      </c>
      <c r="B6" s="87"/>
      <c r="C6" s="277"/>
      <c r="D6" s="278"/>
      <c r="E6" s="278"/>
      <c r="F6" s="278"/>
      <c r="G6" s="278"/>
      <c r="H6" s="278"/>
      <c r="I6" s="278"/>
      <c r="J6" s="279"/>
      <c r="K6" s="281"/>
      <c r="L6" s="278"/>
      <c r="M6" s="282" t="s">
        <v>320</v>
      </c>
      <c r="N6" s="283"/>
      <c r="O6" s="282" t="s">
        <v>321</v>
      </c>
      <c r="P6" s="284"/>
      <c r="Q6" s="285" t="s">
        <v>134</v>
      </c>
      <c r="R6" s="286"/>
    </row>
    <row r="7" spans="1:24" ht="15.95" customHeight="1" x14ac:dyDescent="0.15">
      <c r="A7" s="80" t="s">
        <v>196</v>
      </c>
      <c r="B7" s="90"/>
      <c r="C7" s="91" t="s">
        <v>197</v>
      </c>
      <c r="D7" s="92"/>
      <c r="E7" s="92"/>
      <c r="F7" s="92"/>
      <c r="G7" s="92"/>
      <c r="H7" s="92"/>
      <c r="I7" s="92"/>
      <c r="J7" s="93"/>
      <c r="K7" s="94">
        <v>-28975369</v>
      </c>
      <c r="L7" s="95"/>
      <c r="M7" s="94">
        <v>1226112</v>
      </c>
      <c r="N7" s="96"/>
      <c r="O7" s="94">
        <v>-30201481</v>
      </c>
      <c r="P7" s="98"/>
      <c r="Q7" s="97" t="s">
        <v>12</v>
      </c>
      <c r="R7" s="98"/>
      <c r="U7" s="219" t="str">
        <f t="shared" ref="U7:U12" si="0">IF(COUNTIF(V7:X7,"-")=COUNTA(V7:X7),"-",SUM(V7:X7))</f>
        <v>-</v>
      </c>
      <c r="V7" s="219" t="s">
        <v>12</v>
      </c>
      <c r="W7" s="219" t="s">
        <v>12</v>
      </c>
      <c r="X7" s="219" t="s">
        <v>12</v>
      </c>
    </row>
    <row r="8" spans="1:24" ht="15.95" customHeight="1" x14ac:dyDescent="0.15">
      <c r="A8" s="80" t="s">
        <v>198</v>
      </c>
      <c r="B8" s="90"/>
      <c r="C8" s="24"/>
      <c r="D8" s="19" t="s">
        <v>199</v>
      </c>
      <c r="E8" s="19"/>
      <c r="F8" s="19"/>
      <c r="G8" s="19"/>
      <c r="H8" s="19"/>
      <c r="I8" s="19"/>
      <c r="J8" s="99"/>
      <c r="K8" s="100">
        <v>-1059231920</v>
      </c>
      <c r="L8" s="101"/>
      <c r="M8" s="263"/>
      <c r="N8" s="264"/>
      <c r="O8" s="100">
        <v>-1059231920</v>
      </c>
      <c r="P8" s="106"/>
      <c r="Q8" s="103" t="s">
        <v>12</v>
      </c>
      <c r="R8" s="104"/>
      <c r="U8" s="219" t="str">
        <f t="shared" si="0"/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200</v>
      </c>
      <c r="B9" s="87"/>
      <c r="C9" s="105"/>
      <c r="D9" s="99" t="s">
        <v>201</v>
      </c>
      <c r="E9" s="99"/>
      <c r="F9" s="99"/>
      <c r="G9" s="99"/>
      <c r="H9" s="99"/>
      <c r="I9" s="99"/>
      <c r="J9" s="99"/>
      <c r="K9" s="100">
        <v>1067285000</v>
      </c>
      <c r="L9" s="101"/>
      <c r="M9" s="260"/>
      <c r="N9" s="265"/>
      <c r="O9" s="100">
        <v>1067285000</v>
      </c>
      <c r="P9" s="106"/>
      <c r="Q9" s="103" t="str">
        <f>IF(COUNTIF(Q10:Q11,"-")=COUNTA(Q10:Q11),"-",SUM(Q10:Q11))</f>
        <v>-</v>
      </c>
      <c r="R9" s="106"/>
      <c r="U9" s="219" t="str">
        <f t="shared" si="0"/>
        <v>-</v>
      </c>
      <c r="V9" s="219" t="s">
        <v>12</v>
      </c>
      <c r="W9" s="219" t="str">
        <f>IF(COUNTIF(W10:W11,"-")=COUNTA(W10:W11),"-",SUM(W10:W11))</f>
        <v>-</v>
      </c>
      <c r="X9" s="219" t="s">
        <v>12</v>
      </c>
    </row>
    <row r="10" spans="1:24" ht="15.95" customHeight="1" x14ac:dyDescent="0.15">
      <c r="A10" s="80" t="s">
        <v>202</v>
      </c>
      <c r="B10" s="87"/>
      <c r="C10" s="107"/>
      <c r="D10" s="99"/>
      <c r="E10" s="108" t="s">
        <v>203</v>
      </c>
      <c r="F10" s="108"/>
      <c r="G10" s="108"/>
      <c r="H10" s="108"/>
      <c r="I10" s="108"/>
      <c r="J10" s="99"/>
      <c r="K10" s="100">
        <v>1066355000</v>
      </c>
      <c r="L10" s="101"/>
      <c r="M10" s="260"/>
      <c r="N10" s="265"/>
      <c r="O10" s="100">
        <v>1066355000</v>
      </c>
      <c r="P10" s="106"/>
      <c r="Q10" s="103" t="s">
        <v>12</v>
      </c>
      <c r="R10" s="106"/>
      <c r="U10" s="219" t="str">
        <f t="shared" si="0"/>
        <v>-</v>
      </c>
      <c r="V10" s="219" t="s">
        <v>12</v>
      </c>
      <c r="W10" s="219" t="s">
        <v>12</v>
      </c>
      <c r="X10" s="219" t="s">
        <v>12</v>
      </c>
    </row>
    <row r="11" spans="1:24" ht="15.95" customHeight="1" x14ac:dyDescent="0.15">
      <c r="A11" s="80" t="s">
        <v>204</v>
      </c>
      <c r="B11" s="87"/>
      <c r="C11" s="109"/>
      <c r="D11" s="110"/>
      <c r="E11" s="110" t="s">
        <v>205</v>
      </c>
      <c r="F11" s="110"/>
      <c r="G11" s="110"/>
      <c r="H11" s="110"/>
      <c r="I11" s="110"/>
      <c r="J11" s="111"/>
      <c r="K11" s="112">
        <v>930000</v>
      </c>
      <c r="L11" s="113"/>
      <c r="M11" s="266"/>
      <c r="N11" s="267"/>
      <c r="O11" s="112">
        <v>930000</v>
      </c>
      <c r="P11" s="116"/>
      <c r="Q11" s="115" t="s">
        <v>12</v>
      </c>
      <c r="R11" s="11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206</v>
      </c>
      <c r="B12" s="87"/>
      <c r="C12" s="117"/>
      <c r="D12" s="118" t="s">
        <v>207</v>
      </c>
      <c r="E12" s="119"/>
      <c r="F12" s="118"/>
      <c r="G12" s="118"/>
      <c r="H12" s="118"/>
      <c r="I12" s="118"/>
      <c r="J12" s="120"/>
      <c r="K12" s="121">
        <v>8053080</v>
      </c>
      <c r="L12" s="122"/>
      <c r="M12" s="268"/>
      <c r="N12" s="269"/>
      <c r="O12" s="121">
        <v>8053080</v>
      </c>
      <c r="P12" s="124"/>
      <c r="Q12" s="123" t="str">
        <f>IF(COUNTIF(Q8:Q9,"-")=COUNTA(Q8:Q9),"-",SUM(Q8:Q9))</f>
        <v>-</v>
      </c>
      <c r="R12" s="124"/>
      <c r="U12" s="219" t="str">
        <f t="shared" si="0"/>
        <v>-</v>
      </c>
      <c r="V12" s="219" t="s">
        <v>12</v>
      </c>
      <c r="W12" s="219" t="str">
        <f>IF(COUNTIF(W8:W9,"-")=COUNTA(W8:W9),"-",SUM(W8:W9))</f>
        <v>-</v>
      </c>
      <c r="X12" s="219" t="s">
        <v>12</v>
      </c>
    </row>
    <row r="13" spans="1:24" ht="15.95" customHeight="1" x14ac:dyDescent="0.15">
      <c r="A13" s="80" t="s">
        <v>208</v>
      </c>
      <c r="B13" s="87"/>
      <c r="C13" s="24"/>
      <c r="D13" s="125" t="s">
        <v>322</v>
      </c>
      <c r="E13" s="125"/>
      <c r="F13" s="125"/>
      <c r="G13" s="108"/>
      <c r="H13" s="108"/>
      <c r="I13" s="108"/>
      <c r="J13" s="99"/>
      <c r="K13" s="256"/>
      <c r="L13" s="257"/>
      <c r="M13" s="100">
        <v>-633678</v>
      </c>
      <c r="N13" s="102"/>
      <c r="O13" s="100">
        <v>633678</v>
      </c>
      <c r="P13" s="106"/>
      <c r="Q13" s="270"/>
      <c r="R13" s="271"/>
      <c r="U13" s="219" t="s">
        <v>12</v>
      </c>
      <c r="V13" s="219" t="str">
        <f>IF(COUNTA(V14:V17)=COUNTIF(V14:V17,"-"),"-",SUM(V14,V16,V15,V17))</f>
        <v>-</v>
      </c>
      <c r="W13" s="219" t="str">
        <f>IF(COUNTA(W14:W17)=COUNTIF(W14:W17,"-"),"-",SUM(W14,W16,W15,W17))</f>
        <v>-</v>
      </c>
      <c r="X13" s="219" t="s">
        <v>12</v>
      </c>
    </row>
    <row r="14" spans="1:24" ht="15.95" customHeight="1" x14ac:dyDescent="0.15">
      <c r="A14" s="80" t="s">
        <v>209</v>
      </c>
      <c r="B14" s="87"/>
      <c r="C14" s="24"/>
      <c r="D14" s="125"/>
      <c r="E14" s="125" t="s">
        <v>210</v>
      </c>
      <c r="F14" s="108"/>
      <c r="G14" s="108"/>
      <c r="H14" s="108"/>
      <c r="I14" s="108"/>
      <c r="J14" s="99"/>
      <c r="K14" s="256"/>
      <c r="L14" s="257"/>
      <c r="M14" s="100" t="s">
        <v>332</v>
      </c>
      <c r="N14" s="102"/>
      <c r="O14" s="100" t="s">
        <v>331</v>
      </c>
      <c r="P14" s="106"/>
      <c r="Q14" s="258"/>
      <c r="R14" s="259"/>
      <c r="U14" s="219" t="s">
        <v>12</v>
      </c>
      <c r="V14" s="219" t="s">
        <v>12</v>
      </c>
      <c r="W14" s="219" t="s">
        <v>12</v>
      </c>
      <c r="X14" s="219" t="s">
        <v>12</v>
      </c>
    </row>
    <row r="15" spans="1:24" ht="15.95" customHeight="1" x14ac:dyDescent="0.15">
      <c r="A15" s="80" t="s">
        <v>211</v>
      </c>
      <c r="B15" s="87"/>
      <c r="C15" s="24"/>
      <c r="D15" s="125"/>
      <c r="E15" s="125" t="s">
        <v>212</v>
      </c>
      <c r="F15" s="125"/>
      <c r="G15" s="108"/>
      <c r="H15" s="108"/>
      <c r="I15" s="108"/>
      <c r="J15" s="99"/>
      <c r="K15" s="256"/>
      <c r="L15" s="257"/>
      <c r="M15" s="100" t="s">
        <v>334</v>
      </c>
      <c r="N15" s="102"/>
      <c r="O15" s="100" t="s">
        <v>331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213</v>
      </c>
      <c r="B16" s="87"/>
      <c r="C16" s="24"/>
      <c r="D16" s="125"/>
      <c r="E16" s="125" t="s">
        <v>214</v>
      </c>
      <c r="F16" s="125"/>
      <c r="G16" s="108"/>
      <c r="H16" s="108"/>
      <c r="I16" s="108"/>
      <c r="J16" s="99"/>
      <c r="K16" s="256"/>
      <c r="L16" s="257"/>
      <c r="M16" s="100" t="s">
        <v>331</v>
      </c>
      <c r="N16" s="102"/>
      <c r="O16" s="100" t="s">
        <v>331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215</v>
      </c>
      <c r="B17" s="87"/>
      <c r="C17" s="24"/>
      <c r="D17" s="125"/>
      <c r="E17" s="125" t="s">
        <v>216</v>
      </c>
      <c r="F17" s="125"/>
      <c r="G17" s="108"/>
      <c r="H17" s="20"/>
      <c r="I17" s="108"/>
      <c r="J17" s="99"/>
      <c r="K17" s="256"/>
      <c r="L17" s="257"/>
      <c r="M17" s="100">
        <v>-633678</v>
      </c>
      <c r="N17" s="102"/>
      <c r="O17" s="100">
        <v>633678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217</v>
      </c>
      <c r="B18" s="87"/>
      <c r="C18" s="24"/>
      <c r="D18" s="125" t="s">
        <v>218</v>
      </c>
      <c r="E18" s="108"/>
      <c r="F18" s="108"/>
      <c r="G18" s="108"/>
      <c r="H18" s="108"/>
      <c r="I18" s="108"/>
      <c r="J18" s="99"/>
      <c r="K18" s="100" t="s">
        <v>12</v>
      </c>
      <c r="L18" s="101"/>
      <c r="M18" s="100" t="s">
        <v>334</v>
      </c>
      <c r="N18" s="102"/>
      <c r="O18" s="260"/>
      <c r="P18" s="261"/>
      <c r="Q18" s="262"/>
      <c r="R18" s="261"/>
      <c r="U18" s="219" t="str">
        <f>IF(COUNTIF(V18:X18,"-")=COUNTA(V18:X18),"-",SUM(V18:X18))</f>
        <v>-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219</v>
      </c>
      <c r="B19" s="87"/>
      <c r="C19" s="24"/>
      <c r="D19" s="125" t="s">
        <v>220</v>
      </c>
      <c r="E19" s="125"/>
      <c r="F19" s="108"/>
      <c r="G19" s="108"/>
      <c r="H19" s="108"/>
      <c r="I19" s="108"/>
      <c r="J19" s="99"/>
      <c r="K19" s="100" t="s">
        <v>12</v>
      </c>
      <c r="L19" s="101"/>
      <c r="M19" s="100" t="s">
        <v>331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222</v>
      </c>
      <c r="B20" s="87"/>
      <c r="C20" s="109"/>
      <c r="D20" s="110" t="s">
        <v>36</v>
      </c>
      <c r="E20" s="110"/>
      <c r="F20" s="110"/>
      <c r="G20" s="126"/>
      <c r="H20" s="126"/>
      <c r="I20" s="126"/>
      <c r="J20" s="111"/>
      <c r="K20" s="112" t="s">
        <v>12</v>
      </c>
      <c r="L20" s="113"/>
      <c r="M20" s="112" t="s">
        <v>332</v>
      </c>
      <c r="N20" s="114"/>
      <c r="O20" s="112" t="s">
        <v>331</v>
      </c>
      <c r="P20" s="116"/>
      <c r="Q20" s="254"/>
      <c r="R20" s="255"/>
      <c r="S20" s="127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thickBot="1" x14ac:dyDescent="0.2">
      <c r="A21" s="80" t="s">
        <v>223</v>
      </c>
      <c r="B21" s="87"/>
      <c r="C21" s="128"/>
      <c r="D21" s="129" t="s">
        <v>224</v>
      </c>
      <c r="E21" s="129"/>
      <c r="F21" s="130"/>
      <c r="G21" s="130"/>
      <c r="H21" s="131"/>
      <c r="I21" s="130"/>
      <c r="J21" s="132"/>
      <c r="K21" s="133">
        <v>8053080</v>
      </c>
      <c r="L21" s="134"/>
      <c r="M21" s="133">
        <v>-633678</v>
      </c>
      <c r="N21" s="135"/>
      <c r="O21" s="133">
        <v>8686758</v>
      </c>
      <c r="P21" s="217"/>
      <c r="Q21" s="136" t="e">
        <f>IF(AND(Q12="-",COUNTIF(#REF!,"-")=COUNTA(#REF!)),"-",SUM(Q12,#REF!))</f>
        <v>#REF!</v>
      </c>
      <c r="R21" s="137"/>
      <c r="S21" s="127"/>
      <c r="U21" s="219" t="str">
        <f>IF(COUNTIF(V21:X21,"-")=COUNTA(V21:X21),"-",SUM(V21:X21))</f>
        <v>-</v>
      </c>
      <c r="V21" s="219" t="str">
        <f>IF(AND(V13="-",COUNTIF(V18:V19,"-")=COUNTA(V18:V19),V20="-"),"-",SUM(V13,V18:V19,V20))</f>
        <v>-</v>
      </c>
      <c r="W21" s="219" t="str">
        <f>IF(AND(W12="-",W13="-",COUNTIF(W18:W19,"-")=COUNTA(W18:W19),W20="-"),"-",SUM(W12,W13,W18:W19,W20))</f>
        <v>-</v>
      </c>
      <c r="X21" s="219" t="s">
        <v>12</v>
      </c>
    </row>
    <row r="22" spans="1:24" ht="15.95" customHeight="1" thickBot="1" x14ac:dyDescent="0.2">
      <c r="A22" s="80" t="s">
        <v>225</v>
      </c>
      <c r="B22" s="87"/>
      <c r="C22" s="138" t="s">
        <v>226</v>
      </c>
      <c r="D22" s="139"/>
      <c r="E22" s="139"/>
      <c r="F22" s="139"/>
      <c r="G22" s="140"/>
      <c r="H22" s="140"/>
      <c r="I22" s="140"/>
      <c r="J22" s="141"/>
      <c r="K22" s="142">
        <v>-20922289</v>
      </c>
      <c r="L22" s="143"/>
      <c r="M22" s="142">
        <v>592434</v>
      </c>
      <c r="N22" s="144"/>
      <c r="O22" s="142">
        <v>-21514723</v>
      </c>
      <c r="P22" s="218"/>
      <c r="Q22" s="145" t="e">
        <f>IF(AND(Q7="-",Q21="-"),"-",SUM(Q7,Q21))</f>
        <v>#REF!</v>
      </c>
      <c r="R22" s="146"/>
      <c r="S22" s="127"/>
      <c r="U22" s="219" t="str">
        <f>IF(COUNTIF(V22:X22,"-")=COUNTA(V22:X22),"-",SUM(V22:X22))</f>
        <v>-</v>
      </c>
      <c r="V22" s="219" t="s">
        <v>12</v>
      </c>
      <c r="W22" s="219" t="s">
        <v>12</v>
      </c>
      <c r="X22" s="219" t="s">
        <v>12</v>
      </c>
    </row>
    <row r="23" spans="1:24" ht="6.75" customHeight="1" x14ac:dyDescent="0.15">
      <c r="B23" s="87"/>
      <c r="C23" s="147"/>
      <c r="D23" s="148"/>
      <c r="E23" s="148"/>
      <c r="F23" s="148"/>
      <c r="G23" s="148"/>
      <c r="H23" s="148"/>
      <c r="I23" s="148"/>
      <c r="J23" s="148"/>
      <c r="K23" s="87"/>
      <c r="L23" s="87"/>
      <c r="M23" s="87"/>
      <c r="N23" s="87"/>
      <c r="O23" s="87"/>
      <c r="P23" s="87"/>
      <c r="Q23" s="87"/>
      <c r="R23" s="19"/>
      <c r="S23" s="127"/>
    </row>
    <row r="24" spans="1:24" ht="15.6" customHeight="1" x14ac:dyDescent="0.15">
      <c r="B24" s="87"/>
      <c r="C24" s="149"/>
      <c r="D24" s="150"/>
      <c r="F24" s="151"/>
      <c r="G24" s="152"/>
      <c r="H24" s="151"/>
      <c r="I24" s="151"/>
      <c r="J24" s="149"/>
      <c r="K24" s="87"/>
      <c r="L24" s="87"/>
      <c r="M24" s="87"/>
      <c r="N24" s="87"/>
      <c r="O24" s="87"/>
      <c r="P24" s="87"/>
      <c r="Q24" s="87"/>
      <c r="R24" s="19"/>
      <c r="S24" s="127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M19" sqref="M1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341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329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330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1069889336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60929336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27950421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31426315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 t="s">
        <v>331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1552600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1008960000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1008960000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331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 t="s">
        <v>331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1070490110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1066236215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>
        <v>930000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>
        <v>1500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3322395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332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331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331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600774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 t="s">
        <v>12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 t="s">
        <v>332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 t="s">
        <v>331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332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331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331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 t="s">
        <v>12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331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331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331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331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331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 t="s">
        <v>12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 t="s">
        <v>12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 t="s">
        <v>331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331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332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331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 t="s">
        <v>12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600774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4901954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334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5502728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>
        <v>0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334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>
        <v>0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5502728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2018-11-01T09:48:26Z</dcterms:created>
  <dcterms:modified xsi:type="dcterms:W3CDTF">2018-11-14T03:05:35Z</dcterms:modified>
</cp:coreProperties>
</file>